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ocon\Desktop\KFUM Örebro Basket\"/>
    </mc:Choice>
  </mc:AlternateContent>
  <xr:revisionPtr revIDLastSave="0" documentId="13_ncr:1_{142E1289-396A-4BED-8E63-7B958119253D}" xr6:coauthVersionLast="36" xr6:coauthVersionMax="47" xr10:uidLastSave="{00000000-0000-0000-0000-000000000000}"/>
  <bookViews>
    <workbookView xWindow="0" yWindow="0" windowWidth="23040" windowHeight="8940" xr2:uid="{B1C9D7B6-601F-4220-B20D-51C501B134C0}"/>
  </bookViews>
  <sheets>
    <sheet name="Senaste versionen (gemensam)" sheetId="1" r:id="rId1"/>
  </sheets>
  <definedNames>
    <definedName name="_xlnm.Print_Area" localSheetId="0">'Senaste versionen (gemensam)'!$B$5:$E$102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" i="1" l="1"/>
  <c r="E88" i="1" s="1"/>
  <c r="E57" i="1"/>
  <c r="E34" i="1"/>
  <c r="E46" i="1"/>
  <c r="D46" i="1"/>
  <c r="C46" i="1"/>
  <c r="C57" i="1"/>
  <c r="D57" i="1"/>
  <c r="E77" i="1"/>
  <c r="D77" i="1"/>
  <c r="C77" i="1"/>
  <c r="E22" i="1"/>
  <c r="C88" i="1"/>
  <c r="D88" i="1"/>
  <c r="D34" i="1"/>
  <c r="C34" i="1"/>
  <c r="C22" i="1"/>
  <c r="E36" i="1" l="1"/>
  <c r="C90" i="1"/>
  <c r="E90" i="1"/>
  <c r="D90" i="1"/>
  <c r="C36" i="1"/>
  <c r="E92" i="1" l="1"/>
  <c r="E100" i="1" s="1"/>
  <c r="E102" i="1" s="1"/>
  <c r="E104" i="1" s="1"/>
  <c r="C92" i="1"/>
  <c r="C100" i="1" s="1"/>
  <c r="C102" i="1" s="1"/>
  <c r="C104" i="1" s="1"/>
  <c r="D22" i="1"/>
  <c r="D36" i="1" l="1"/>
  <c r="D92" i="1" l="1"/>
  <c r="D100" i="1" s="1"/>
</calcChain>
</file>

<file path=xl/sharedStrings.xml><?xml version="1.0" encoding="utf-8"?>
<sst xmlns="http://schemas.openxmlformats.org/spreadsheetml/2006/main" count="89" uniqueCount="89">
  <si>
    <t>RÖRELSENS INTÄKTER</t>
  </si>
  <si>
    <t>NETTOOMSÄTTNING</t>
  </si>
  <si>
    <t>3112 Inbetalning cup/resa</t>
  </si>
  <si>
    <t>3113 Intäkter summercamp</t>
  </si>
  <si>
    <t>3120 Kiosk och serveringsintäkter</t>
  </si>
  <si>
    <t>3210 Sponsorintäkter</t>
  </si>
  <si>
    <t>3560 Inbetalning kostnadsutjämning</t>
  </si>
  <si>
    <t>DELSUMMA RÖRELSEINTÄKTER</t>
  </si>
  <si>
    <t>ÖVRIGA RÖRELSEINTÄKTER</t>
  </si>
  <si>
    <t>3985 Statliga bidrag</t>
  </si>
  <si>
    <t>3987 Kommunala bidrag</t>
  </si>
  <si>
    <t>3988 Bidrag Utbildning</t>
  </si>
  <si>
    <t>3989 Övriga bidrag</t>
  </si>
  <si>
    <t>Totala nettointäkter</t>
  </si>
  <si>
    <t>4010 Inköp material</t>
  </si>
  <si>
    <t>4072 Resekostnader verksamhet</t>
  </si>
  <si>
    <t>4082 Kostnadsutjämning</t>
  </si>
  <si>
    <t>4113 Kostnader summercamp</t>
  </si>
  <si>
    <t>4115 Kostnader 3 x 3</t>
  </si>
  <si>
    <t>4540 Inköp idrottskläder</t>
  </si>
  <si>
    <t>5010 Lokal/hallhyra TB</t>
  </si>
  <si>
    <t>5011 Lokal/hallhyra övrigt</t>
  </si>
  <si>
    <t>5012 Återbetalning Lokalbidrag</t>
  </si>
  <si>
    <t>6230 Cup-anmälningsavgift</t>
  </si>
  <si>
    <t>6231 Seriavgifter/licenser</t>
  </si>
  <si>
    <t>6258 Uppvaktning/gåvor</t>
  </si>
  <si>
    <t>6263 Utbildningskostnader</t>
  </si>
  <si>
    <t>6570 Bankkostnader</t>
  </si>
  <si>
    <t>6800 Övriga kostnader</t>
  </si>
  <si>
    <t>7010 Löner kollektivanställda</t>
  </si>
  <si>
    <t>7285 Semesterlön tjänstemän</t>
  </si>
  <si>
    <t>7410 Collectum Pensionsförsäkringspremier</t>
  </si>
  <si>
    <t>7520 Arvode domare</t>
  </si>
  <si>
    <t>7525 Ekonomitjänst KFUM</t>
  </si>
  <si>
    <t>6265 Styrelsekostnader</t>
  </si>
  <si>
    <t>6310 Företagsförsäkringar</t>
  </si>
  <si>
    <t>6982 Föreningsavgifter, KFUM Sverige mm</t>
  </si>
  <si>
    <t>8310 Ränteintäkter</t>
  </si>
  <si>
    <t>Utfall 2023</t>
  </si>
  <si>
    <t>Utfall 2024</t>
  </si>
  <si>
    <t>Budget 2025</t>
  </si>
  <si>
    <t>3322 Intäkt Restaurangchansen</t>
  </si>
  <si>
    <t>3119 Intäkter Pay per view TV</t>
  </si>
  <si>
    <t>3901 Medlemsavgifter</t>
  </si>
  <si>
    <t>3114  Intäkter höstlov sportlov sommarlovs basket</t>
  </si>
  <si>
    <t xml:space="preserve">3116 Intäkter försäljning lotter, arbete mm </t>
  </si>
  <si>
    <t>3117 Intäkter Alans skills camp</t>
  </si>
  <si>
    <t xml:space="preserve">3123 Intäkter entré </t>
  </si>
  <si>
    <t>3320 Intäkt Bingolotto</t>
  </si>
  <si>
    <t>3350 Intäkt Bingoalliansen</t>
  </si>
  <si>
    <t>3740 Öres- och kronutjämning</t>
  </si>
  <si>
    <t>3910 Träningsavgifter</t>
  </si>
  <si>
    <t>3986 Bidrag En sportslig Chans</t>
  </si>
  <si>
    <t>SUMMA ÖVRIGA RÖRELSEINTÄKTER</t>
  </si>
  <si>
    <t>RÖRELSENS KOSTNADER</t>
  </si>
  <si>
    <t>Råvaror och förnödenheter</t>
  </si>
  <si>
    <t>4320 Kostnad Inköp Bingolotter</t>
  </si>
  <si>
    <t>4322 Kostnad inköp restaurangchansen</t>
  </si>
  <si>
    <t>SUMMA RÅVAROR OCH FÖRNÖDENHETER</t>
  </si>
  <si>
    <t>Handelsvaror</t>
  </si>
  <si>
    <t>4114 Kostnader En sportslig chans</t>
  </si>
  <si>
    <t>4116 Kostnader försäljning lag, lotter arbete mm</t>
  </si>
  <si>
    <t>4117 Kostnader Höstlov Sportlov Sommar basket</t>
  </si>
  <si>
    <t>4118 Kostnader Jullovsbasket</t>
  </si>
  <si>
    <t>4119 Kostnader Alans Skills Camp</t>
  </si>
  <si>
    <t>SUMMA HANDELSVAROR</t>
  </si>
  <si>
    <t>Övriga externa kostnader</t>
  </si>
  <si>
    <t>6150 Trycksaker</t>
  </si>
  <si>
    <t>6232 Kostnad inställda matcher WO</t>
  </si>
  <si>
    <t>6260 Datakommunikation/laget.se/Visma/Cleverec</t>
  </si>
  <si>
    <t>6264 Förtäring/lagavslutningar</t>
  </si>
  <si>
    <t>6270 Medlems/föreningsavgifter KFUM Sverige mm</t>
  </si>
  <si>
    <t>SUMMA ÖVRIGA EXTERNA KOSTNADER</t>
  </si>
  <si>
    <t>Personalkostnader</t>
  </si>
  <si>
    <t>7011 Ledarersättning max 0,5 basbelopp</t>
  </si>
  <si>
    <t>7210 Löner till tjänstemän</t>
  </si>
  <si>
    <t>7510 Arbetsgivaravgifter 31,42 %</t>
  </si>
  <si>
    <t>Summa rörelsens kostnader</t>
  </si>
  <si>
    <t>Rörelseresultat</t>
  </si>
  <si>
    <t>Finansiella poster</t>
  </si>
  <si>
    <t>Ränteintäkter och liknande resultatposter</t>
  </si>
  <si>
    <t>8314 Skattefria ränteintäkter</t>
  </si>
  <si>
    <t>Resultat efter finansiella poster</t>
  </si>
  <si>
    <t>Resultat före skatt</t>
  </si>
  <si>
    <t>BERÄKNAT RESULTAT</t>
  </si>
  <si>
    <t xml:space="preserve">3990 Övriga intäkter </t>
  </si>
  <si>
    <t>Basketplan Hästhagen (Byggnation)</t>
  </si>
  <si>
    <t>Kostnad Hästhagen (byggnation)</t>
  </si>
  <si>
    <t>3115 Intäkter 3 x 3 inkl. sponsorintäker för arangemanget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</si>
</sst>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r&quot;"/>
    <numFmt numFmtId="165" formatCode="0_ ;\-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2" fillId="0" borderId="0" xfId="0" applyFont="1"/>
    <xf numFmtId="16" fontId="2" fillId="0" borderId="0" xfId="0" applyNumberFormat="1" applyFont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3" fontId="2" fillId="0" borderId="0" xfId="0" applyNumberFormat="1" applyFont="1"/>
    <xf numFmtId="165" fontId="0" fillId="0" borderId="0" xfId="0" applyNumberFormat="1"/>
    <xf numFmtId="164" fontId="0" fillId="2" borderId="1" xfId="0" applyNumberFormat="1" applyFill="1" applyBorder="1"/>
    <xf numFmtId="164" fontId="3" fillId="2" borderId="1" xfId="0" applyNumberFormat="1" applyFont="1" applyFill="1" applyBorder="1"/>
    <xf numFmtId="164" fontId="1" fillId="2" borderId="1" xfId="0" applyNumberFormat="1" applyFont="1" applyFill="1" applyBorder="1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0" fontId="4" fillId="0" borderId="1" xfId="0" applyFont="1" applyBorder="1" applyAlignment="1">
      <alignment vertical="center"/>
    </xf>
    <xf numFmtId="0" fontId="0" fillId="0" borderId="1" xfId="0" applyFont="1" applyBorder="1"/>
    <xf numFmtId="3" fontId="0" fillId="0" borderId="1" xfId="0" applyNumberFormat="1" applyFont="1" applyBorder="1"/>
    <xf numFmtId="0" fontId="4" fillId="0" borderId="1" xfId="0" applyFont="1" applyBorder="1"/>
    <xf numFmtId="164" fontId="4" fillId="0" borderId="1" xfId="0" applyNumberFormat="1" applyFont="1" applyBorder="1"/>
    <xf numFmtId="0" fontId="5" fillId="0" borderId="1" xfId="0" applyFont="1" applyBorder="1" applyAlignment="1">
      <alignment vertical="center"/>
    </xf>
    <xf numFmtId="164" fontId="5" fillId="2" borderId="1" xfId="0" applyNumberFormat="1" applyFont="1" applyFill="1" applyBorder="1"/>
    <xf numFmtId="164" fontId="5" fillId="3" borderId="1" xfId="0" applyNumberFormat="1" applyFont="1" applyFill="1" applyBorder="1"/>
    <xf numFmtId="164" fontId="0" fillId="3" borderId="1" xfId="0" applyNumberFormat="1" applyFill="1" applyBorder="1"/>
    <xf numFmtId="3" fontId="0" fillId="3" borderId="1" xfId="0" applyNumberFormat="1" applyFill="1" applyBorder="1"/>
    <xf numFmtId="164" fontId="1" fillId="3" borderId="1" xfId="0" applyNumberFormat="1" applyFont="1" applyFill="1" applyBorder="1"/>
    <xf numFmtId="164" fontId="3" fillId="3" borderId="1" xfId="0" applyNumberFormat="1" applyFont="1" applyFill="1" applyBorder="1"/>
    <xf numFmtId="0" fontId="0" fillId="3" borderId="1" xfId="0" applyFill="1" applyBorder="1"/>
    <xf numFmtId="0" fontId="0" fillId="3" borderId="1" xfId="0" applyFont="1" applyFill="1" applyBorder="1"/>
    <xf numFmtId="3" fontId="0" fillId="3" borderId="1" xfId="0" applyNumberFormat="1" applyFont="1" applyFill="1" applyBorder="1"/>
    <xf numFmtId="3" fontId="1" fillId="3" borderId="1" xfId="0" applyNumberFormat="1" applyFont="1" applyFill="1" applyBorder="1"/>
    <xf numFmtId="164" fontId="4" fillId="3" borderId="1" xfId="0" applyNumberFormat="1" applyFont="1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C8B1F-D273-4B8A-A1E8-6BA67FF851D8}">
  <dimension ref="B2:S104"/>
  <sheetViews>
    <sheetView tabSelected="1" topLeftCell="A78" zoomScaleNormal="100" zoomScaleSheetLayoutView="104" workbookViewId="0">
      <selection activeCell="E12" sqref="E12"/>
    </sheetView>
  </sheetViews>
  <sheetFormatPr defaultRowHeight="14.4" x14ac:dyDescent="0.3"/>
  <cols>
    <col min="2" max="2" width="50.5546875" bestFit="1" customWidth="1"/>
    <col min="3" max="5" width="19.88671875" style="2" customWidth="1"/>
    <col min="6" max="6" width="25.21875" customWidth="1"/>
    <col min="7" max="7" width="38.33203125" customWidth="1"/>
    <col min="8" max="8" width="24.6640625" customWidth="1"/>
    <col min="9" max="11" width="10.6640625" bestFit="1" customWidth="1"/>
  </cols>
  <sheetData>
    <row r="2" spans="2:19" x14ac:dyDescent="0.3">
      <c r="B2" s="1"/>
    </row>
    <row r="3" spans="2:19" x14ac:dyDescent="0.3">
      <c r="B3" s="1"/>
    </row>
    <row r="4" spans="2:19" x14ac:dyDescent="0.3">
      <c r="B4" s="1"/>
    </row>
    <row r="5" spans="2:19" s="3" customFormat="1" ht="21" x14ac:dyDescent="0.4">
      <c r="B5" s="25" t="s">
        <v>0</v>
      </c>
      <c r="C5" s="26" t="s">
        <v>38</v>
      </c>
      <c r="D5" s="26" t="s">
        <v>39</v>
      </c>
      <c r="E5" s="27" t="s">
        <v>40</v>
      </c>
      <c r="S5" s="4"/>
    </row>
    <row r="6" spans="2:19" x14ac:dyDescent="0.3">
      <c r="B6" s="5" t="s">
        <v>1</v>
      </c>
      <c r="C6" s="12"/>
      <c r="D6" s="12"/>
      <c r="E6" s="28"/>
    </row>
    <row r="7" spans="2:19" x14ac:dyDescent="0.3">
      <c r="B7" s="15" t="s">
        <v>2</v>
      </c>
      <c r="C7" s="17">
        <v>3600</v>
      </c>
      <c r="D7" s="17">
        <v>0</v>
      </c>
      <c r="E7" s="29">
        <v>0</v>
      </c>
    </row>
    <row r="8" spans="2:19" x14ac:dyDescent="0.3">
      <c r="B8" s="15" t="s">
        <v>3</v>
      </c>
      <c r="C8" s="17">
        <v>16200</v>
      </c>
      <c r="D8" s="17">
        <v>19150</v>
      </c>
      <c r="E8" s="29">
        <v>25000</v>
      </c>
      <c r="F8" s="8"/>
    </row>
    <row r="9" spans="2:19" x14ac:dyDescent="0.3">
      <c r="B9" s="15" t="s">
        <v>44</v>
      </c>
      <c r="C9" s="17">
        <v>2400</v>
      </c>
      <c r="D9" s="17">
        <v>17000</v>
      </c>
      <c r="E9" s="29">
        <v>20000</v>
      </c>
      <c r="F9" s="8"/>
    </row>
    <row r="10" spans="2:19" x14ac:dyDescent="0.3">
      <c r="B10" s="15" t="s">
        <v>88</v>
      </c>
      <c r="C10" s="17">
        <v>136020</v>
      </c>
      <c r="D10" s="17">
        <v>229949</v>
      </c>
      <c r="E10" s="29">
        <v>320000</v>
      </c>
      <c r="F10" s="8"/>
    </row>
    <row r="11" spans="2:19" x14ac:dyDescent="0.3">
      <c r="B11" s="15" t="s">
        <v>45</v>
      </c>
      <c r="C11" s="17">
        <v>5450</v>
      </c>
      <c r="D11" s="17">
        <v>6498</v>
      </c>
      <c r="E11" s="29">
        <v>50000</v>
      </c>
      <c r="F11" s="8"/>
    </row>
    <row r="12" spans="2:19" x14ac:dyDescent="0.3">
      <c r="B12" s="15" t="s">
        <v>46</v>
      </c>
      <c r="C12" s="17">
        <v>0</v>
      </c>
      <c r="D12" s="17">
        <v>75990</v>
      </c>
      <c r="E12" s="29">
        <v>150000</v>
      </c>
    </row>
    <row r="13" spans="2:19" x14ac:dyDescent="0.3">
      <c r="B13" s="15" t="s">
        <v>42</v>
      </c>
      <c r="C13" s="17">
        <v>3568.61</v>
      </c>
      <c r="D13" s="17">
        <v>8081.98</v>
      </c>
      <c r="E13" s="29"/>
    </row>
    <row r="14" spans="2:19" x14ac:dyDescent="0.3">
      <c r="B14" s="15" t="s">
        <v>4</v>
      </c>
      <c r="C14" s="17">
        <v>2660</v>
      </c>
      <c r="D14" s="17">
        <v>0</v>
      </c>
      <c r="E14" s="29"/>
      <c r="F14" s="8"/>
    </row>
    <row r="15" spans="2:19" x14ac:dyDescent="0.3">
      <c r="B15" s="15" t="s">
        <v>47</v>
      </c>
      <c r="C15" s="17">
        <v>836</v>
      </c>
      <c r="D15" s="17">
        <v>5205</v>
      </c>
      <c r="E15" s="29">
        <v>10000</v>
      </c>
      <c r="F15" s="8"/>
    </row>
    <row r="16" spans="2:19" x14ac:dyDescent="0.3">
      <c r="B16" s="15" t="s">
        <v>5</v>
      </c>
      <c r="C16" s="17">
        <v>21374</v>
      </c>
      <c r="D16" s="17">
        <v>26768</v>
      </c>
      <c r="E16" s="29">
        <v>120000</v>
      </c>
      <c r="F16" s="8"/>
    </row>
    <row r="17" spans="2:11" x14ac:dyDescent="0.3">
      <c r="B17" s="15" t="s">
        <v>48</v>
      </c>
      <c r="C17" s="17">
        <v>360464</v>
      </c>
      <c r="D17" s="17">
        <v>334263</v>
      </c>
      <c r="E17" s="29">
        <v>360000</v>
      </c>
      <c r="F17" s="8"/>
    </row>
    <row r="18" spans="2:11" x14ac:dyDescent="0.3">
      <c r="B18" s="15" t="s">
        <v>41</v>
      </c>
      <c r="C18" s="17">
        <v>0</v>
      </c>
      <c r="D18" s="17">
        <v>82500</v>
      </c>
      <c r="E18" s="29">
        <v>85000</v>
      </c>
      <c r="F18" s="8"/>
    </row>
    <row r="19" spans="2:11" x14ac:dyDescent="0.3">
      <c r="B19" s="15" t="s">
        <v>49</v>
      </c>
      <c r="C19" s="17">
        <v>0</v>
      </c>
      <c r="D19" s="17">
        <v>2000</v>
      </c>
      <c r="E19" s="29"/>
    </row>
    <row r="20" spans="2:11" x14ac:dyDescent="0.3">
      <c r="B20" s="15" t="s">
        <v>6</v>
      </c>
      <c r="C20" s="17">
        <v>0</v>
      </c>
      <c r="D20" s="17">
        <v>21586</v>
      </c>
      <c r="E20" s="29"/>
    </row>
    <row r="21" spans="2:11" x14ac:dyDescent="0.3">
      <c r="B21" s="15" t="s">
        <v>50</v>
      </c>
      <c r="C21" s="17">
        <v>0.71</v>
      </c>
      <c r="D21" s="17">
        <v>0.82</v>
      </c>
      <c r="E21" s="29"/>
    </row>
    <row r="22" spans="2:11" s="7" customFormat="1" x14ac:dyDescent="0.3">
      <c r="B22" s="6" t="s">
        <v>7</v>
      </c>
      <c r="C22" s="14">
        <f>SUM(C7:C21)</f>
        <v>552573.31999999995</v>
      </c>
      <c r="D22" s="14">
        <f>SUM(D7:D21)</f>
        <v>828991.79999999993</v>
      </c>
      <c r="E22" s="30">
        <f>SUM(E7:E21)</f>
        <v>1140000</v>
      </c>
      <c r="H22"/>
      <c r="I22" s="8"/>
      <c r="J22" s="8"/>
      <c r="K22" s="8"/>
    </row>
    <row r="23" spans="2:11" x14ac:dyDescent="0.3">
      <c r="B23" s="5"/>
      <c r="C23" s="12"/>
      <c r="D23" s="12"/>
      <c r="E23" s="28"/>
      <c r="I23" s="8"/>
      <c r="J23" s="8"/>
      <c r="K23" s="8"/>
    </row>
    <row r="24" spans="2:11" s="7" customFormat="1" x14ac:dyDescent="0.3">
      <c r="B24" s="6" t="s">
        <v>8</v>
      </c>
      <c r="C24" s="14"/>
      <c r="D24" s="14"/>
      <c r="E24" s="30"/>
      <c r="H24"/>
      <c r="I24" s="8"/>
      <c r="J24" s="8"/>
      <c r="K24" s="8"/>
    </row>
    <row r="25" spans="2:11" s="7" customFormat="1" x14ac:dyDescent="0.3">
      <c r="B25" s="15" t="s">
        <v>43</v>
      </c>
      <c r="C25" s="17">
        <v>0</v>
      </c>
      <c r="D25" s="17">
        <v>93000</v>
      </c>
      <c r="E25" s="29">
        <v>100000</v>
      </c>
      <c r="H25"/>
      <c r="I25" s="8"/>
      <c r="J25" s="8"/>
      <c r="K25" s="8"/>
    </row>
    <row r="26" spans="2:11" x14ac:dyDescent="0.3">
      <c r="B26" s="15" t="s">
        <v>51</v>
      </c>
      <c r="C26" s="17">
        <v>605875.26</v>
      </c>
      <c r="D26" s="17">
        <v>715672</v>
      </c>
      <c r="E26" s="29">
        <v>760000</v>
      </c>
      <c r="F26" s="8"/>
      <c r="I26" s="8"/>
      <c r="J26" s="8"/>
      <c r="K26" s="8"/>
    </row>
    <row r="27" spans="2:11" x14ac:dyDescent="0.3">
      <c r="B27" s="15" t="s">
        <v>9</v>
      </c>
      <c r="C27" s="17">
        <v>246960.6</v>
      </c>
      <c r="D27" s="17">
        <v>223997.5</v>
      </c>
      <c r="E27" s="29">
        <v>224000</v>
      </c>
      <c r="F27" s="8"/>
      <c r="I27" s="8"/>
      <c r="J27" s="8"/>
      <c r="K27" s="8"/>
    </row>
    <row r="28" spans="2:11" x14ac:dyDescent="0.3">
      <c r="B28" s="15" t="s">
        <v>52</v>
      </c>
      <c r="C28" s="17">
        <v>1500</v>
      </c>
      <c r="D28" s="17">
        <v>200000</v>
      </c>
      <c r="E28" s="29">
        <v>200000</v>
      </c>
      <c r="I28" s="8"/>
      <c r="J28" s="8"/>
      <c r="K28" s="8"/>
    </row>
    <row r="29" spans="2:11" x14ac:dyDescent="0.3">
      <c r="B29" s="15" t="s">
        <v>10</v>
      </c>
      <c r="C29" s="17">
        <v>131861</v>
      </c>
      <c r="D29" s="17">
        <v>53341</v>
      </c>
      <c r="E29" s="29">
        <v>50000</v>
      </c>
      <c r="F29" s="8"/>
      <c r="I29" s="8"/>
      <c r="J29" s="8"/>
      <c r="K29" s="8"/>
    </row>
    <row r="30" spans="2:11" x14ac:dyDescent="0.3">
      <c r="B30" s="15" t="s">
        <v>11</v>
      </c>
      <c r="C30" s="17">
        <v>35500</v>
      </c>
      <c r="D30" s="17">
        <v>25125</v>
      </c>
      <c r="E30" s="29">
        <v>25000</v>
      </c>
      <c r="F30" s="8"/>
      <c r="I30" s="8"/>
      <c r="J30" s="8"/>
      <c r="K30" s="8"/>
    </row>
    <row r="31" spans="2:11" x14ac:dyDescent="0.3">
      <c r="B31" s="15" t="s">
        <v>12</v>
      </c>
      <c r="C31" s="17">
        <v>27500</v>
      </c>
      <c r="D31" s="17">
        <v>58500</v>
      </c>
      <c r="E31" s="29">
        <v>60000</v>
      </c>
      <c r="F31" s="8"/>
      <c r="I31" s="8"/>
      <c r="J31" s="8"/>
      <c r="K31" s="8"/>
    </row>
    <row r="32" spans="2:11" x14ac:dyDescent="0.3">
      <c r="B32" s="15" t="s">
        <v>85</v>
      </c>
      <c r="C32" s="17">
        <v>2369.4899999999998</v>
      </c>
      <c r="D32" s="17">
        <v>48231.199999999997</v>
      </c>
      <c r="E32" s="29"/>
      <c r="F32" s="8"/>
      <c r="K32" s="8"/>
    </row>
    <row r="33" spans="2:11" x14ac:dyDescent="0.3">
      <c r="B33" s="15" t="s">
        <v>86</v>
      </c>
      <c r="C33" s="17"/>
      <c r="D33" s="17"/>
      <c r="E33" s="29">
        <v>300000</v>
      </c>
      <c r="F33" s="8"/>
      <c r="K33" s="8"/>
    </row>
    <row r="34" spans="2:11" s="7" customFormat="1" x14ac:dyDescent="0.3">
      <c r="B34" s="6" t="s">
        <v>53</v>
      </c>
      <c r="C34" s="14">
        <f>SUM(C25:C32)</f>
        <v>1051566.3499999999</v>
      </c>
      <c r="D34" s="14">
        <f>SUM(D25:D32)</f>
        <v>1417866.7</v>
      </c>
      <c r="E34" s="30">
        <f>SUM(E25:E33)</f>
        <v>1719000</v>
      </c>
      <c r="F34" s="9"/>
    </row>
    <row r="35" spans="2:11" s="7" customFormat="1" x14ac:dyDescent="0.3">
      <c r="B35" s="6"/>
      <c r="C35" s="14"/>
      <c r="D35" s="14"/>
      <c r="E35" s="30"/>
    </row>
    <row r="36" spans="2:11" s="3" customFormat="1" ht="21" x14ac:dyDescent="0.4">
      <c r="B36" s="20" t="s">
        <v>13</v>
      </c>
      <c r="C36" s="14">
        <f>SUM(C34+C22)</f>
        <v>1604139.67</v>
      </c>
      <c r="D36" s="14">
        <f>SUM(D34+D22)</f>
        <v>2246858.5</v>
      </c>
      <c r="E36" s="30">
        <f>SUM(E34+E22)</f>
        <v>2859000</v>
      </c>
      <c r="F36" s="10"/>
    </row>
    <row r="37" spans="2:11" x14ac:dyDescent="0.3">
      <c r="B37" s="5"/>
      <c r="C37" s="12"/>
      <c r="D37" s="12"/>
      <c r="E37" s="28"/>
    </row>
    <row r="38" spans="2:11" x14ac:dyDescent="0.3">
      <c r="B38" s="6" t="s">
        <v>54</v>
      </c>
      <c r="C38" s="12"/>
      <c r="D38" s="12"/>
      <c r="E38" s="28"/>
    </row>
    <row r="39" spans="2:11" x14ac:dyDescent="0.3">
      <c r="B39" s="6" t="s">
        <v>55</v>
      </c>
      <c r="C39" s="12"/>
      <c r="D39" s="12"/>
      <c r="E39" s="28"/>
    </row>
    <row r="40" spans="2:11" x14ac:dyDescent="0.3">
      <c r="B40" s="15" t="s">
        <v>14</v>
      </c>
      <c r="C40" s="17">
        <v>-2110</v>
      </c>
      <c r="D40" s="17">
        <v>-4549</v>
      </c>
      <c r="E40" s="29">
        <v>-20000</v>
      </c>
      <c r="F40" s="11"/>
      <c r="G40" s="7"/>
    </row>
    <row r="41" spans="2:11" x14ac:dyDescent="0.3">
      <c r="B41" s="15" t="s">
        <v>15</v>
      </c>
      <c r="C41" s="17">
        <v>-161114.38</v>
      </c>
      <c r="D41" s="17">
        <v>-64684.04</v>
      </c>
      <c r="E41" s="29">
        <v>-100000</v>
      </c>
      <c r="F41" s="11"/>
    </row>
    <row r="42" spans="2:11" x14ac:dyDescent="0.3">
      <c r="B42" s="15" t="s">
        <v>16</v>
      </c>
      <c r="C42" s="17">
        <v>-17876</v>
      </c>
      <c r="D42" s="17">
        <v>-7741</v>
      </c>
      <c r="E42" s="29"/>
      <c r="F42" s="11"/>
    </row>
    <row r="43" spans="2:11" x14ac:dyDescent="0.3">
      <c r="B43" s="15" t="s">
        <v>56</v>
      </c>
      <c r="C43" s="17">
        <v>-252835</v>
      </c>
      <c r="D43" s="17">
        <v>-249336</v>
      </c>
      <c r="E43" s="29">
        <v>-250000</v>
      </c>
      <c r="F43" s="11"/>
    </row>
    <row r="44" spans="2:11" x14ac:dyDescent="0.3">
      <c r="B44" s="15" t="s">
        <v>57</v>
      </c>
      <c r="C44" s="17">
        <v>0</v>
      </c>
      <c r="D44" s="17">
        <v>-57375</v>
      </c>
      <c r="E44" s="29">
        <v>-58500</v>
      </c>
      <c r="F44" s="11"/>
    </row>
    <row r="45" spans="2:11" x14ac:dyDescent="0.3">
      <c r="B45" s="15" t="s">
        <v>19</v>
      </c>
      <c r="C45" s="17">
        <v>-65259</v>
      </c>
      <c r="D45" s="17">
        <v>-104649</v>
      </c>
      <c r="E45" s="29">
        <v>-100000</v>
      </c>
      <c r="F45" s="11"/>
      <c r="G45" s="7"/>
    </row>
    <row r="46" spans="2:11" x14ac:dyDescent="0.3">
      <c r="B46" s="16" t="s">
        <v>58</v>
      </c>
      <c r="C46" s="19">
        <f>SUM(C40:C45)</f>
        <v>-499194.38</v>
      </c>
      <c r="D46" s="19">
        <f>SUM(D40:D45)</f>
        <v>-488334.04000000004</v>
      </c>
      <c r="E46" s="30">
        <f>SUM(E40:E45)</f>
        <v>-528500</v>
      </c>
      <c r="F46" s="11"/>
    </row>
    <row r="47" spans="2:11" x14ac:dyDescent="0.3">
      <c r="B47" s="5"/>
      <c r="C47" s="13"/>
      <c r="D47" s="13"/>
      <c r="E47" s="31"/>
      <c r="F47" s="11"/>
    </row>
    <row r="48" spans="2:11" x14ac:dyDescent="0.3">
      <c r="B48" s="16" t="s">
        <v>59</v>
      </c>
      <c r="C48" s="15"/>
      <c r="D48" s="15"/>
      <c r="E48" s="32"/>
      <c r="F48" s="11"/>
    </row>
    <row r="49" spans="2:7" x14ac:dyDescent="0.3">
      <c r="B49" s="15" t="s">
        <v>17</v>
      </c>
      <c r="C49" s="17">
        <v>-20439</v>
      </c>
      <c r="D49" s="17">
        <v>-20107.189999999999</v>
      </c>
      <c r="E49" s="29">
        <v>-21000</v>
      </c>
      <c r="F49" s="11"/>
    </row>
    <row r="50" spans="2:7" x14ac:dyDescent="0.3">
      <c r="B50" s="15" t="s">
        <v>60</v>
      </c>
      <c r="C50" s="17">
        <v>0</v>
      </c>
      <c r="D50" s="17">
        <v>-101164</v>
      </c>
      <c r="E50" s="29">
        <v>-120000</v>
      </c>
      <c r="F50" s="11"/>
    </row>
    <row r="51" spans="2:7" x14ac:dyDescent="0.3">
      <c r="B51" s="15" t="s">
        <v>18</v>
      </c>
      <c r="C51" s="17">
        <v>-237499</v>
      </c>
      <c r="D51" s="17">
        <v>-228257</v>
      </c>
      <c r="E51" s="29">
        <v>-240000</v>
      </c>
      <c r="F51" s="11"/>
    </row>
    <row r="52" spans="2:7" x14ac:dyDescent="0.3">
      <c r="B52" s="15" t="s">
        <v>61</v>
      </c>
      <c r="C52" s="17">
        <v>0</v>
      </c>
      <c r="D52" s="17">
        <v>-2800</v>
      </c>
      <c r="E52" s="29">
        <v>-20000</v>
      </c>
    </row>
    <row r="53" spans="2:7" s="7" customFormat="1" x14ac:dyDescent="0.3">
      <c r="B53" s="15" t="s">
        <v>62</v>
      </c>
      <c r="C53" s="17">
        <v>0</v>
      </c>
      <c r="D53" s="17">
        <v>-12863.7</v>
      </c>
      <c r="E53" s="29">
        <v>-12000</v>
      </c>
      <c r="F53" s="9"/>
    </row>
    <row r="54" spans="2:7" x14ac:dyDescent="0.3">
      <c r="B54" s="15" t="s">
        <v>63</v>
      </c>
      <c r="C54" s="17">
        <v>0</v>
      </c>
      <c r="D54" s="17">
        <v>-11300</v>
      </c>
      <c r="E54" s="29"/>
    </row>
    <row r="55" spans="2:7" x14ac:dyDescent="0.3">
      <c r="B55" s="15" t="s">
        <v>64</v>
      </c>
      <c r="C55" s="17">
        <v>0</v>
      </c>
      <c r="D55" s="17">
        <v>-51727</v>
      </c>
      <c r="E55" s="29">
        <v>-100000</v>
      </c>
    </row>
    <row r="56" spans="2:7" x14ac:dyDescent="0.3">
      <c r="B56" s="37" t="s">
        <v>87</v>
      </c>
      <c r="C56" s="17"/>
      <c r="D56" s="17"/>
      <c r="E56" s="29">
        <v>-300000</v>
      </c>
    </row>
    <row r="57" spans="2:7" x14ac:dyDescent="0.3">
      <c r="B57" s="16" t="s">
        <v>65</v>
      </c>
      <c r="C57" s="19">
        <f>SUM(C49:C55)</f>
        <v>-257938</v>
      </c>
      <c r="D57" s="19">
        <f>SUM(D49:D55)</f>
        <v>-428218.89</v>
      </c>
      <c r="E57" s="30">
        <f>SUM(E49:E56)</f>
        <v>-813000</v>
      </c>
      <c r="F57" s="11"/>
    </row>
    <row r="58" spans="2:7" x14ac:dyDescent="0.3">
      <c r="B58" s="16"/>
      <c r="C58" s="19"/>
      <c r="D58" s="19"/>
      <c r="E58" s="30"/>
      <c r="F58" s="11"/>
    </row>
    <row r="59" spans="2:7" x14ac:dyDescent="0.3">
      <c r="B59" s="16" t="s">
        <v>66</v>
      </c>
      <c r="C59" s="15"/>
      <c r="D59" s="15"/>
      <c r="E59" s="32"/>
      <c r="F59" s="11"/>
    </row>
    <row r="60" spans="2:7" x14ac:dyDescent="0.3">
      <c r="B60" s="15" t="s">
        <v>20</v>
      </c>
      <c r="C60" s="17">
        <v>-159030</v>
      </c>
      <c r="D60" s="17">
        <v>-152779</v>
      </c>
      <c r="E60" s="29">
        <v>-160000</v>
      </c>
      <c r="F60" s="11"/>
    </row>
    <row r="61" spans="2:7" x14ac:dyDescent="0.3">
      <c r="B61" s="15" t="s">
        <v>21</v>
      </c>
      <c r="C61" s="17">
        <v>-218324</v>
      </c>
      <c r="D61" s="17">
        <v>-205681</v>
      </c>
      <c r="E61" s="29">
        <v>-210000</v>
      </c>
      <c r="F61" s="11"/>
      <c r="G61" s="7"/>
    </row>
    <row r="62" spans="2:7" x14ac:dyDescent="0.3">
      <c r="B62" s="15" t="s">
        <v>22</v>
      </c>
      <c r="C62" s="17">
        <v>-51000</v>
      </c>
      <c r="D62" s="17">
        <v>-22418</v>
      </c>
      <c r="E62" s="29">
        <v>-25000</v>
      </c>
      <c r="F62" s="11"/>
    </row>
    <row r="63" spans="2:7" x14ac:dyDescent="0.3">
      <c r="B63" s="15" t="s">
        <v>67</v>
      </c>
      <c r="C63" s="17">
        <v>0</v>
      </c>
      <c r="D63" s="17">
        <v>-125</v>
      </c>
      <c r="E63" s="29"/>
      <c r="F63" s="11"/>
    </row>
    <row r="64" spans="2:7" x14ac:dyDescent="0.3">
      <c r="B64" s="15" t="s">
        <v>23</v>
      </c>
      <c r="C64" s="17">
        <v>-24942</v>
      </c>
      <c r="D64" s="17">
        <v>0</v>
      </c>
      <c r="E64" s="29"/>
      <c r="F64" s="11"/>
    </row>
    <row r="65" spans="2:6" x14ac:dyDescent="0.3">
      <c r="B65" s="15" t="s">
        <v>24</v>
      </c>
      <c r="C65" s="17">
        <v>-153065</v>
      </c>
      <c r="D65" s="17">
        <v>-223120</v>
      </c>
      <c r="E65" s="29">
        <v>-225000</v>
      </c>
      <c r="F65" s="11"/>
    </row>
    <row r="66" spans="2:6" x14ac:dyDescent="0.3">
      <c r="B66" s="15" t="s">
        <v>68</v>
      </c>
      <c r="C66" s="17">
        <v>0</v>
      </c>
      <c r="D66" s="17">
        <v>-6500</v>
      </c>
      <c r="E66" s="29"/>
      <c r="F66" s="11"/>
    </row>
    <row r="67" spans="2:6" x14ac:dyDescent="0.3">
      <c r="B67" s="15" t="s">
        <v>25</v>
      </c>
      <c r="C67" s="17">
        <v>-291.89999999999998</v>
      </c>
      <c r="D67" s="17">
        <v>0</v>
      </c>
      <c r="E67" s="29">
        <v>-500</v>
      </c>
      <c r="F67" s="11"/>
    </row>
    <row r="68" spans="2:6" x14ac:dyDescent="0.3">
      <c r="B68" s="15" t="s">
        <v>69</v>
      </c>
      <c r="C68" s="17">
        <v>-22208.12</v>
      </c>
      <c r="D68" s="17">
        <v>-14332.75</v>
      </c>
      <c r="E68" s="29">
        <v>-20000</v>
      </c>
      <c r="F68" s="11"/>
    </row>
    <row r="69" spans="2:6" x14ac:dyDescent="0.3">
      <c r="B69" s="15" t="s">
        <v>26</v>
      </c>
      <c r="C69" s="17">
        <v>-51053.9</v>
      </c>
      <c r="D69" s="17">
        <v>-114500</v>
      </c>
      <c r="E69" s="29">
        <v>-100000</v>
      </c>
      <c r="F69" s="11"/>
    </row>
    <row r="70" spans="2:6" x14ac:dyDescent="0.3">
      <c r="B70" s="15" t="s">
        <v>70</v>
      </c>
      <c r="C70" s="17">
        <v>-12756.4</v>
      </c>
      <c r="D70" s="17">
        <v>-3140.25</v>
      </c>
      <c r="E70" s="29">
        <v>-10000</v>
      </c>
      <c r="F70" s="11"/>
    </row>
    <row r="71" spans="2:6" x14ac:dyDescent="0.3">
      <c r="B71" s="15" t="s">
        <v>34</v>
      </c>
      <c r="C71" s="17">
        <v>-1845</v>
      </c>
      <c r="D71" s="17">
        <v>-3059.5</v>
      </c>
      <c r="E71" s="29">
        <v>-3000</v>
      </c>
      <c r="F71" s="11"/>
    </row>
    <row r="72" spans="2:6" x14ac:dyDescent="0.3">
      <c r="B72" s="15" t="s">
        <v>71</v>
      </c>
      <c r="C72" s="17">
        <v>-17220</v>
      </c>
      <c r="D72" s="17">
        <v>-12760</v>
      </c>
      <c r="E72" s="29">
        <v>-15000</v>
      </c>
      <c r="F72" s="11"/>
    </row>
    <row r="73" spans="2:6" x14ac:dyDescent="0.3">
      <c r="B73" s="15" t="s">
        <v>35</v>
      </c>
      <c r="C73" s="17">
        <v>0</v>
      </c>
      <c r="D73" s="17">
        <v>330</v>
      </c>
      <c r="E73" s="29"/>
      <c r="F73" s="11"/>
    </row>
    <row r="74" spans="2:6" x14ac:dyDescent="0.3">
      <c r="B74" s="15" t="s">
        <v>27</v>
      </c>
      <c r="C74" s="17">
        <v>-2691.2</v>
      </c>
      <c r="D74" s="17">
        <v>-2465.1999999999998</v>
      </c>
      <c r="E74" s="29">
        <v>-3000</v>
      </c>
      <c r="F74" s="11"/>
    </row>
    <row r="75" spans="2:6" x14ac:dyDescent="0.3">
      <c r="B75" s="15" t="s">
        <v>28</v>
      </c>
      <c r="C75" s="17">
        <v>-30625</v>
      </c>
      <c r="D75" s="17">
        <v>-18281.8</v>
      </c>
      <c r="E75" s="29">
        <v>-30000</v>
      </c>
    </row>
    <row r="76" spans="2:6" x14ac:dyDescent="0.3">
      <c r="B76" s="15" t="s">
        <v>36</v>
      </c>
      <c r="C76" s="17">
        <v>0</v>
      </c>
      <c r="D76" s="17">
        <v>-2000</v>
      </c>
      <c r="E76" s="29">
        <v>-3000</v>
      </c>
    </row>
    <row r="77" spans="2:6" x14ac:dyDescent="0.3">
      <c r="B77" s="16" t="s">
        <v>72</v>
      </c>
      <c r="C77" s="19">
        <f>SUM(C60:C76)</f>
        <v>-745052.52</v>
      </c>
      <c r="D77" s="19">
        <f>SUM(D60:D76)</f>
        <v>-780832.5</v>
      </c>
      <c r="E77" s="30">
        <f>SUM(E60:E76)</f>
        <v>-804500</v>
      </c>
    </row>
    <row r="78" spans="2:6" x14ac:dyDescent="0.3">
      <c r="B78" s="5"/>
      <c r="C78" s="12"/>
      <c r="D78" s="12"/>
      <c r="E78" s="28"/>
    </row>
    <row r="79" spans="2:6" x14ac:dyDescent="0.3">
      <c r="B79" s="16" t="s">
        <v>73</v>
      </c>
      <c r="C79" s="21"/>
      <c r="D79" s="21"/>
      <c r="E79" s="33"/>
    </row>
    <row r="80" spans="2:6" x14ac:dyDescent="0.3">
      <c r="B80" s="21" t="s">
        <v>29</v>
      </c>
      <c r="C80" s="22">
        <v>-72240</v>
      </c>
      <c r="D80" s="22">
        <v>0</v>
      </c>
      <c r="E80" s="34"/>
    </row>
    <row r="81" spans="2:6" x14ac:dyDescent="0.3">
      <c r="B81" s="21" t="s">
        <v>74</v>
      </c>
      <c r="C81" s="22">
        <v>-56053</v>
      </c>
      <c r="D81" s="22">
        <v>-38870</v>
      </c>
      <c r="E81" s="34">
        <v>-90000</v>
      </c>
      <c r="F81" s="8"/>
    </row>
    <row r="82" spans="2:6" x14ac:dyDescent="0.3">
      <c r="B82" s="21" t="s">
        <v>75</v>
      </c>
      <c r="C82" s="22">
        <v>-80746.570000000007</v>
      </c>
      <c r="D82" s="22">
        <v>0</v>
      </c>
      <c r="E82" s="34"/>
    </row>
    <row r="83" spans="2:6" x14ac:dyDescent="0.3">
      <c r="B83" s="21" t="s">
        <v>30</v>
      </c>
      <c r="C83" s="22">
        <v>-7570.07</v>
      </c>
      <c r="D83" s="22">
        <v>0</v>
      </c>
      <c r="E83" s="34"/>
    </row>
    <row r="84" spans="2:6" x14ac:dyDescent="0.3">
      <c r="B84" s="21" t="s">
        <v>31</v>
      </c>
      <c r="C84" s="22">
        <v>-148</v>
      </c>
      <c r="D84" s="22">
        <v>0</v>
      </c>
      <c r="E84" s="34"/>
    </row>
    <row r="85" spans="2:6" x14ac:dyDescent="0.3">
      <c r="B85" s="21" t="s">
        <v>76</v>
      </c>
      <c r="C85" s="22">
        <v>-24663.360000000001</v>
      </c>
      <c r="D85" s="22">
        <v>-8797</v>
      </c>
      <c r="E85" s="34">
        <f>0.3142*(E82+E81+E80)</f>
        <v>-28277.999999999996</v>
      </c>
    </row>
    <row r="86" spans="2:6" x14ac:dyDescent="0.3">
      <c r="B86" s="21" t="s">
        <v>32</v>
      </c>
      <c r="C86" s="22">
        <v>-204938.7</v>
      </c>
      <c r="D86" s="22">
        <v>-257615.5</v>
      </c>
      <c r="E86" s="34">
        <v>-270000</v>
      </c>
    </row>
    <row r="87" spans="2:6" x14ac:dyDescent="0.3">
      <c r="B87" s="21" t="s">
        <v>33</v>
      </c>
      <c r="C87" s="22">
        <v>-35000</v>
      </c>
      <c r="D87" s="22">
        <v>-35000</v>
      </c>
      <c r="E87" s="34">
        <v>-40000</v>
      </c>
    </row>
    <row r="88" spans="2:6" x14ac:dyDescent="0.3">
      <c r="B88" s="21"/>
      <c r="C88" s="19">
        <f>SUM(C80:C87)</f>
        <v>-481359.7</v>
      </c>
      <c r="D88" s="19">
        <f>SUM(D80:D87)</f>
        <v>-340282.5</v>
      </c>
      <c r="E88" s="30">
        <f>SUM(E80:E87)</f>
        <v>-428278</v>
      </c>
    </row>
    <row r="89" spans="2:6" x14ac:dyDescent="0.3">
      <c r="B89" s="21"/>
      <c r="C89" s="22"/>
      <c r="D89" s="22"/>
      <c r="E89" s="34"/>
    </row>
    <row r="90" spans="2:6" ht="18" x14ac:dyDescent="0.35">
      <c r="B90" s="23" t="s">
        <v>77</v>
      </c>
      <c r="C90" s="18">
        <f>C88+C77+C57+C46</f>
        <v>-1983544.6</v>
      </c>
      <c r="D90" s="18">
        <f>D88+D77+D57+D46</f>
        <v>-2037667.9300000002</v>
      </c>
      <c r="E90" s="35">
        <f>E88+E77+E57+E46</f>
        <v>-2574278</v>
      </c>
      <c r="F90" s="8"/>
    </row>
    <row r="91" spans="2:6" x14ac:dyDescent="0.3">
      <c r="B91" s="21"/>
      <c r="C91" s="21"/>
      <c r="D91" s="21"/>
      <c r="E91" s="33"/>
      <c r="F91" s="8"/>
    </row>
    <row r="92" spans="2:6" ht="18" x14ac:dyDescent="0.35">
      <c r="B92" s="23" t="s">
        <v>78</v>
      </c>
      <c r="C92" s="19">
        <f>C90+C36</f>
        <v>-379404.93000000017</v>
      </c>
      <c r="D92" s="19">
        <f>D90+D36</f>
        <v>209190.56999999983</v>
      </c>
      <c r="E92" s="30">
        <f>E90+E36</f>
        <v>284722</v>
      </c>
    </row>
    <row r="93" spans="2:6" x14ac:dyDescent="0.3">
      <c r="B93" s="5"/>
      <c r="C93" s="12"/>
      <c r="D93" s="12"/>
      <c r="E93" s="28"/>
    </row>
    <row r="94" spans="2:6" s="3" customFormat="1" ht="21" x14ac:dyDescent="0.4">
      <c r="B94" s="16" t="s">
        <v>79</v>
      </c>
      <c r="C94" s="15"/>
      <c r="D94" s="15"/>
      <c r="E94" s="32"/>
    </row>
    <row r="95" spans="2:6" s="3" customFormat="1" ht="16.5" customHeight="1" x14ac:dyDescent="0.4">
      <c r="B95" s="16" t="s">
        <v>80</v>
      </c>
      <c r="C95" s="15"/>
      <c r="D95" s="15"/>
      <c r="E95" s="32"/>
    </row>
    <row r="96" spans="2:6" s="3" customFormat="1" ht="15.75" customHeight="1" x14ac:dyDescent="0.4">
      <c r="B96" s="15" t="s">
        <v>37</v>
      </c>
      <c r="C96" s="17">
        <v>1133.78</v>
      </c>
      <c r="D96" s="17">
        <v>9019.42</v>
      </c>
      <c r="E96" s="29"/>
    </row>
    <row r="97" spans="2:6" x14ac:dyDescent="0.3">
      <c r="B97" s="15" t="s">
        <v>81</v>
      </c>
      <c r="C97" s="17">
        <v>0</v>
      </c>
      <c r="D97" s="17">
        <v>1</v>
      </c>
      <c r="E97" s="29"/>
    </row>
    <row r="98" spans="2:6" x14ac:dyDescent="0.3">
      <c r="B98" s="15"/>
      <c r="C98" s="17">
        <v>1133.78</v>
      </c>
      <c r="D98" s="17">
        <v>9020.42</v>
      </c>
      <c r="E98" s="29"/>
      <c r="F98" s="8"/>
    </row>
    <row r="99" spans="2:6" x14ac:dyDescent="0.3">
      <c r="B99" s="15"/>
      <c r="C99" s="15"/>
      <c r="D99" s="15"/>
      <c r="E99" s="32"/>
      <c r="F99" s="8"/>
    </row>
    <row r="100" spans="2:6" x14ac:dyDescent="0.3">
      <c r="B100" s="16" t="s">
        <v>82</v>
      </c>
      <c r="C100" s="19">
        <f>C96+C92</f>
        <v>-378271.15000000014</v>
      </c>
      <c r="D100" s="19">
        <f>D98+D92</f>
        <v>218210.98999999985</v>
      </c>
      <c r="E100" s="30">
        <f>E98+E92</f>
        <v>284722</v>
      </c>
    </row>
    <row r="101" spans="2:6" s="3" customFormat="1" ht="21" x14ac:dyDescent="0.4">
      <c r="B101" s="16"/>
      <c r="C101" s="19"/>
      <c r="D101" s="19"/>
      <c r="E101" s="30"/>
    </row>
    <row r="102" spans="2:6" x14ac:dyDescent="0.3">
      <c r="B102" s="16" t="s">
        <v>83</v>
      </c>
      <c r="C102" s="19">
        <f>C100</f>
        <v>-378271.15000000014</v>
      </c>
      <c r="D102" s="19">
        <v>218210.99</v>
      </c>
      <c r="E102" s="30">
        <f>E100</f>
        <v>284722</v>
      </c>
    </row>
    <row r="103" spans="2:6" x14ac:dyDescent="0.3">
      <c r="B103" s="16"/>
      <c r="C103" s="19"/>
      <c r="D103" s="19"/>
      <c r="E103" s="30"/>
    </row>
    <row r="104" spans="2:6" ht="18" x14ac:dyDescent="0.35">
      <c r="B104" s="23" t="s">
        <v>84</v>
      </c>
      <c r="C104" s="24">
        <f>C102</f>
        <v>-378271.15000000014</v>
      </c>
      <c r="D104" s="24">
        <v>218210.99</v>
      </c>
      <c r="E104" s="36">
        <f>E102</f>
        <v>284722</v>
      </c>
    </row>
  </sheetData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Senaste versionen (gemensam)</vt:lpstr>
      <vt:lpstr>'Senaste versionen (gemensam)'!Utskriftsområde</vt:lpstr>
    </vt:vector>
  </TitlesOfParts>
  <Company>Mazars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Svantesson</dc:creator>
  <cp:lastModifiedBy>Sanocon</cp:lastModifiedBy>
  <cp:lastPrinted>2025-02-28T11:59:26Z</cp:lastPrinted>
  <dcterms:created xsi:type="dcterms:W3CDTF">2023-04-10T17:58:18Z</dcterms:created>
  <dcterms:modified xsi:type="dcterms:W3CDTF">2025-03-31T12:48:07Z</dcterms:modified>
</cp:coreProperties>
</file>